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3715" windowHeight="9630"/>
  </bookViews>
  <sheets>
    <sheet name="2018年地方公共财政预算收入表（分部门）" sheetId="1" r:id="rId1"/>
  </sheets>
  <definedNames>
    <definedName name="_xlnm.Print_Area">#N/A</definedName>
    <definedName name="_xlnm.Print_Titles">#N/A</definedName>
  </definedNames>
  <calcPr calcId="144525"/>
</workbook>
</file>

<file path=xl/calcChain.xml><?xml version="1.0" encoding="utf-8"?>
<calcChain xmlns="http://schemas.openxmlformats.org/spreadsheetml/2006/main">
  <c r="G23" i="1" l="1"/>
  <c r="O23" i="1" s="1"/>
  <c r="F23" i="1"/>
  <c r="F24" i="1" s="1"/>
  <c r="E23" i="1"/>
  <c r="D23" i="1"/>
  <c r="C23" i="1"/>
  <c r="O22" i="1"/>
  <c r="N22" i="1"/>
  <c r="M22" i="1"/>
  <c r="L22" i="1"/>
  <c r="K22" i="1"/>
  <c r="J22" i="1"/>
  <c r="I22" i="1"/>
  <c r="O21" i="1"/>
  <c r="M21" i="1"/>
  <c r="L21" i="1" s="1"/>
  <c r="K21" i="1"/>
  <c r="J21" i="1"/>
  <c r="I21" i="1"/>
  <c r="H21" i="1" s="1"/>
  <c r="O20" i="1"/>
  <c r="N20" i="1"/>
  <c r="M20" i="1"/>
  <c r="L20" i="1" s="1"/>
  <c r="K20" i="1"/>
  <c r="J20" i="1"/>
  <c r="I20" i="1"/>
  <c r="H20" i="1" s="1"/>
  <c r="O19" i="1"/>
  <c r="N19" i="1"/>
  <c r="M19" i="1"/>
  <c r="L19" i="1" s="1"/>
  <c r="K19" i="1"/>
  <c r="J19" i="1"/>
  <c r="I19" i="1"/>
  <c r="O18" i="1"/>
  <c r="N18" i="1"/>
  <c r="M18" i="1"/>
  <c r="L18" i="1"/>
  <c r="K18" i="1"/>
  <c r="J18" i="1"/>
  <c r="I18" i="1"/>
  <c r="H18" i="1"/>
  <c r="O17" i="1"/>
  <c r="N17" i="1"/>
  <c r="M17" i="1"/>
  <c r="L17" i="1"/>
  <c r="K17" i="1"/>
  <c r="J17" i="1"/>
  <c r="I17" i="1"/>
  <c r="H17" i="1"/>
  <c r="O16" i="1"/>
  <c r="N16" i="1"/>
  <c r="M16" i="1"/>
  <c r="L16" i="1"/>
  <c r="K16" i="1"/>
  <c r="J16" i="1"/>
  <c r="I16" i="1"/>
  <c r="H16" i="1"/>
  <c r="I15" i="1"/>
  <c r="H15" i="1"/>
  <c r="G15" i="1"/>
  <c r="O15" i="1" s="1"/>
  <c r="F15" i="1"/>
  <c r="E15" i="1"/>
  <c r="M15" i="1" s="1"/>
  <c r="L15" i="1" s="1"/>
  <c r="D15" i="1"/>
  <c r="J15" i="1" s="1"/>
  <c r="C15" i="1"/>
  <c r="O14" i="1"/>
  <c r="N14" i="1"/>
  <c r="M14" i="1"/>
  <c r="L14" i="1" s="1"/>
  <c r="K14" i="1"/>
  <c r="J14" i="1"/>
  <c r="I14" i="1"/>
  <c r="H14" i="1" s="1"/>
  <c r="O13" i="1"/>
  <c r="N13" i="1"/>
  <c r="M13" i="1"/>
  <c r="L13" i="1" s="1"/>
  <c r="K13" i="1"/>
  <c r="J13" i="1"/>
  <c r="I13" i="1"/>
  <c r="H13" i="1" s="1"/>
  <c r="O12" i="1"/>
  <c r="N12" i="1"/>
  <c r="M12" i="1"/>
  <c r="L12" i="1" s="1"/>
  <c r="K12" i="1"/>
  <c r="J12" i="1"/>
  <c r="I12" i="1"/>
  <c r="H12" i="1" s="1"/>
  <c r="O11" i="1"/>
  <c r="M11" i="1"/>
  <c r="L11" i="1"/>
  <c r="K11" i="1"/>
  <c r="J11" i="1"/>
  <c r="I11" i="1"/>
  <c r="H11" i="1"/>
  <c r="O10" i="1"/>
  <c r="N10" i="1"/>
  <c r="M10" i="1"/>
  <c r="L10" i="1"/>
  <c r="K10" i="1"/>
  <c r="J10" i="1"/>
  <c r="I10" i="1"/>
  <c r="H10" i="1"/>
  <c r="M9" i="1"/>
  <c r="L9" i="1"/>
  <c r="G9" i="1"/>
  <c r="O9" i="1" s="1"/>
  <c r="E9" i="1"/>
  <c r="N9" i="1" s="1"/>
  <c r="D9" i="1"/>
  <c r="D24" i="1" s="1"/>
  <c r="C9" i="1"/>
  <c r="I9" i="1" s="1"/>
  <c r="O8" i="1"/>
  <c r="N8" i="1"/>
  <c r="M8" i="1"/>
  <c r="L8" i="1"/>
  <c r="K8" i="1"/>
  <c r="J8" i="1"/>
  <c r="I8" i="1"/>
  <c r="H8" i="1"/>
  <c r="O7" i="1"/>
  <c r="N7" i="1"/>
  <c r="M7" i="1"/>
  <c r="L7" i="1"/>
  <c r="K7" i="1"/>
  <c r="J7" i="1"/>
  <c r="I7" i="1"/>
  <c r="H7" i="1"/>
  <c r="H9" i="1" l="1"/>
  <c r="M24" i="1"/>
  <c r="O24" i="1"/>
  <c r="J9" i="1"/>
  <c r="N15" i="1"/>
  <c r="C24" i="1"/>
  <c r="G24" i="1"/>
  <c r="K9" i="1"/>
  <c r="K15" i="1"/>
  <c r="I23" i="1"/>
  <c r="H23" i="1" s="1"/>
  <c r="M23" i="1"/>
  <c r="L23" i="1" s="1"/>
  <c r="J23" i="1"/>
  <c r="N23" i="1"/>
  <c r="E24" i="1"/>
  <c r="K23" i="1"/>
  <c r="L24" i="1" l="1"/>
  <c r="I24" i="1"/>
  <c r="H24" i="1" s="1"/>
  <c r="N24" i="1"/>
  <c r="J24" i="1"/>
  <c r="K24" i="1"/>
</calcChain>
</file>

<file path=xl/sharedStrings.xml><?xml version="1.0" encoding="utf-8"?>
<sst xmlns="http://schemas.openxmlformats.org/spreadsheetml/2006/main" count="52" uniqueCount="43">
  <si>
    <t>麟游县2018年地方公共财政预算收入表（一）</t>
    <phoneticPr fontId="3" type="noConversion"/>
  </si>
  <si>
    <t>单位：万元</t>
  </si>
  <si>
    <t>征收机关</t>
  </si>
  <si>
    <t>项  目</t>
    <phoneticPr fontId="3" type="noConversion"/>
  </si>
  <si>
    <t>2017年人代会批准数</t>
    <phoneticPr fontId="3" type="noConversion"/>
  </si>
  <si>
    <t>2017年调整预算数</t>
    <phoneticPr fontId="3" type="noConversion"/>
  </si>
  <si>
    <t>2017年完成数</t>
    <phoneticPr fontId="3" type="noConversion"/>
  </si>
  <si>
    <t>2017年一次性收入</t>
    <phoneticPr fontId="3" type="noConversion"/>
  </si>
  <si>
    <t>2018年   预算收入</t>
    <phoneticPr fontId="3" type="noConversion"/>
  </si>
  <si>
    <t>比2017年预算数增减</t>
    <phoneticPr fontId="3" type="noConversion"/>
  </si>
  <si>
    <t>比2017年调整预算数增减</t>
    <phoneticPr fontId="3" type="noConversion"/>
  </si>
  <si>
    <t>比2017年完成数增减</t>
    <phoneticPr fontId="3" type="noConversion"/>
  </si>
  <si>
    <t>同口径比2017年完成数增减</t>
    <phoneticPr fontId="3" type="noConversion"/>
  </si>
  <si>
    <t>备注</t>
  </si>
  <si>
    <t>增减%</t>
  </si>
  <si>
    <t>增减额</t>
  </si>
  <si>
    <t>国税局</t>
  </si>
  <si>
    <t>增值税</t>
  </si>
  <si>
    <t>麟北发电厂、招贤金源煤矿、园子沟煤矿预计明年投产，可带动企业所得税的增长。</t>
    <phoneticPr fontId="3" type="noConversion"/>
  </si>
  <si>
    <t>企业所得税</t>
  </si>
  <si>
    <t>小  计</t>
  </si>
  <si>
    <t>地税局</t>
  </si>
  <si>
    <t>地方工商各税</t>
  </si>
  <si>
    <t>水资源税、环境保护税从2018年起开征。</t>
    <phoneticPr fontId="3" type="noConversion"/>
  </si>
  <si>
    <t>耕地占用税和契税</t>
  </si>
  <si>
    <t>怡心谷、南方新城征占土地耕地占用税、官坪新区契税。</t>
    <phoneticPr fontId="3" type="noConversion"/>
  </si>
  <si>
    <t>教育费附加</t>
  </si>
  <si>
    <t>地方教育附加</t>
    <phoneticPr fontId="3" type="noConversion"/>
  </si>
  <si>
    <t>政府性基金转列</t>
    <phoneticPr fontId="3" type="noConversion"/>
  </si>
  <si>
    <t>水土保持补偿费</t>
    <phoneticPr fontId="3" type="noConversion"/>
  </si>
  <si>
    <t>乡镇</t>
    <phoneticPr fontId="3" type="noConversion"/>
  </si>
  <si>
    <t>烟叶税(正税）</t>
    <phoneticPr fontId="3" type="noConversion"/>
  </si>
  <si>
    <t>根据上年完成数及2018年计划种植数测算下达。</t>
    <phoneticPr fontId="3" type="noConversion"/>
  </si>
  <si>
    <t>烟叶税（附加）</t>
    <phoneticPr fontId="3" type="noConversion"/>
  </si>
  <si>
    <t>财政局</t>
    <phoneticPr fontId="3" type="noConversion"/>
  </si>
  <si>
    <t>国有资源有偿使用收入</t>
  </si>
  <si>
    <t>利息收入、行政事业单位国有资产处置收入</t>
    <phoneticPr fontId="3" type="noConversion"/>
  </si>
  <si>
    <t>罚没收入</t>
  </si>
  <si>
    <t>行政事业性收费收入</t>
  </si>
  <si>
    <t>专项收入</t>
    <phoneticPr fontId="3" type="noConversion"/>
  </si>
  <si>
    <t>政府性基金转列，育林基金、森林植被恢复费、政府住房基金。</t>
    <phoneticPr fontId="3" type="noConversion"/>
  </si>
  <si>
    <t>其他收入</t>
    <phoneticPr fontId="3" type="noConversion"/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</si>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</sst>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"/>
  </numFmts>
  <fonts count="22">
    <font>
      <sz val="12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b/>
      <sz val="20"/>
      <name val="楷体_GB2312"/>
      <family val="3"/>
      <charset val="134"/>
    </font>
    <font>
      <sz val="20"/>
      <name val="宋体"/>
      <charset val="134"/>
    </font>
    <font>
      <sz val="10"/>
      <name val="宋体"/>
      <charset val="134"/>
    </font>
    <font>
      <b/>
      <sz val="12"/>
      <name val="楷体_GB2312"/>
      <family val="3"/>
      <charset val="134"/>
    </font>
    <font>
      <b/>
      <sz val="14"/>
      <name val="楷体_GB2312"/>
      <family val="3"/>
      <charset val="134"/>
    </font>
    <font>
      <b/>
      <sz val="11"/>
      <name val="楷体_GB2312"/>
      <family val="3"/>
      <charset val="134"/>
    </font>
    <font>
      <b/>
      <sz val="10"/>
      <name val="楷体_GB2312"/>
      <family val="3"/>
      <charset val="134"/>
    </font>
    <font>
      <sz val="12"/>
      <name val="Times New Roman Baltic"/>
      <family val="1"/>
    </font>
    <font>
      <sz val="9"/>
      <name val="仿宋_GB2312"/>
      <family val="3"/>
      <charset val="134"/>
    </font>
    <font>
      <sz val="10"/>
      <name val="Arial"/>
      <family val="2"/>
    </font>
    <font>
      <b/>
      <sz val="12"/>
      <name val="Times New Roman Baltic"/>
      <family val="1"/>
      <charset val="186"/>
    </font>
    <font>
      <b/>
      <sz val="12"/>
      <name val="Times New Roman Baltic"/>
      <family val="1"/>
    </font>
    <font>
      <sz val="12"/>
      <name val="Times New Roman Baltic"/>
      <family val="1"/>
      <charset val="186"/>
    </font>
    <font>
      <b/>
      <sz val="9"/>
      <name val="宋体"/>
      <charset val="134"/>
    </font>
    <font>
      <b/>
      <sz val="12"/>
      <name val="宋体"/>
      <charset val="134"/>
    </font>
    <font>
      <b/>
      <sz val="9"/>
      <name val="仿宋_GB2312"/>
      <family val="3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3">
    <xf numFmtId="0" fontId="0" fillId="0" borderId="0" applyProtection="0">
      <alignment vertical="center"/>
    </xf>
    <xf numFmtId="0" fontId="13" fillId="0" borderId="0" applyBorder="0"/>
    <xf numFmtId="0" fontId="13" fillId="0" borderId="0" applyBorder="0"/>
    <xf numFmtId="9" fontId="1" fillId="0" borderId="0" applyFont="0" applyFill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3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21" fillId="3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2" fillId="0" borderId="0" xfId="0" applyFont="1" applyProtection="1">
      <alignment vertical="center"/>
    </xf>
    <xf numFmtId="0" fontId="0" fillId="0" borderId="0" xfId="0" applyProtection="1">
      <alignment vertical="center"/>
    </xf>
    <xf numFmtId="0" fontId="6" fillId="0" borderId="0" xfId="0" applyFont="1" applyAlignment="1" applyProtection="1"/>
    <xf numFmtId="0" fontId="1" fillId="0" borderId="0" xfId="0" applyFont="1" applyAlignment="1" applyProtection="1"/>
    <xf numFmtId="0" fontId="7" fillId="0" borderId="0" xfId="0" applyFont="1" applyAlignment="1" applyProtection="1">
      <alignment horizontal="center"/>
    </xf>
    <xf numFmtId="0" fontId="3" fillId="0" borderId="5" xfId="0" applyFont="1" applyBorder="1" applyAlignment="1" applyProtection="1">
      <alignment horizontal="left" vertical="center" wrapText="1"/>
    </xf>
    <xf numFmtId="0" fontId="11" fillId="0" borderId="5" xfId="0" applyFont="1" applyBorder="1" applyAlignment="1" applyProtection="1">
      <alignment horizontal="right" vertical="center" wrapText="1"/>
    </xf>
    <xf numFmtId="0" fontId="11" fillId="0" borderId="5" xfId="0" applyFont="1" applyFill="1" applyBorder="1" applyAlignment="1" applyProtection="1">
      <alignment horizontal="right" vertical="center" wrapText="1"/>
    </xf>
    <xf numFmtId="176" fontId="11" fillId="0" borderId="5" xfId="0" applyNumberFormat="1" applyFont="1" applyBorder="1" applyAlignment="1" applyProtection="1">
      <alignment horizontal="right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14" fillId="0" borderId="5" xfId="1" applyFont="1" applyBorder="1" applyAlignment="1">
      <alignment vertical="center"/>
    </xf>
    <xf numFmtId="176" fontId="15" fillId="0" borderId="5" xfId="0" applyNumberFormat="1" applyFont="1" applyBorder="1" applyAlignment="1" applyProtection="1">
      <alignment horizontal="right" vertical="center" wrapText="1"/>
    </xf>
    <xf numFmtId="0" fontId="15" fillId="0" borderId="5" xfId="0" applyFont="1" applyBorder="1" applyAlignment="1" applyProtection="1">
      <alignment horizontal="right" vertical="center" wrapText="1"/>
    </xf>
    <xf numFmtId="177" fontId="12" fillId="0" borderId="6" xfId="0" applyNumberFormat="1" applyFont="1" applyBorder="1" applyAlignment="1" applyProtection="1">
      <alignment vertical="center" wrapText="1"/>
    </xf>
    <xf numFmtId="0" fontId="3" fillId="0" borderId="5" xfId="0" applyFont="1" applyBorder="1" applyAlignment="1" applyProtection="1">
      <alignment vertical="center" wrapText="1"/>
    </xf>
    <xf numFmtId="0" fontId="15" fillId="0" borderId="5" xfId="1" applyFont="1" applyBorder="1" applyAlignment="1">
      <alignment horizontal="right" vertical="center" wrapText="1"/>
    </xf>
    <xf numFmtId="0" fontId="15" fillId="0" borderId="5" xfId="0" applyFont="1" applyFill="1" applyBorder="1" applyAlignment="1" applyProtection="1">
      <alignment horizontal="right" vertical="center" wrapText="1"/>
    </xf>
    <xf numFmtId="0" fontId="15" fillId="0" borderId="5" xfId="1" applyFont="1" applyBorder="1" applyAlignment="1">
      <alignment vertical="center"/>
    </xf>
    <xf numFmtId="0" fontId="15" fillId="0" borderId="5" xfId="0" applyFont="1" applyFill="1" applyBorder="1" applyProtection="1">
      <alignment vertical="center"/>
    </xf>
    <xf numFmtId="0" fontId="15" fillId="0" borderId="5" xfId="0" applyFont="1" applyBorder="1" applyProtection="1">
      <alignment vertical="center"/>
    </xf>
    <xf numFmtId="177" fontId="12" fillId="0" borderId="6" xfId="0" applyNumberFormat="1" applyFont="1" applyBorder="1" applyAlignment="1" applyProtection="1">
      <alignment horizontal="left" vertical="center" wrapText="1"/>
    </xf>
    <xf numFmtId="0" fontId="16" fillId="0" borderId="5" xfId="1" applyFont="1" applyBorder="1" applyAlignment="1">
      <alignment vertical="center"/>
    </xf>
    <xf numFmtId="0" fontId="1" fillId="0" borderId="5" xfId="0" applyFont="1" applyBorder="1" applyAlignment="1" applyProtection="1">
      <alignment horizontal="right" vertical="center" wrapText="1"/>
    </xf>
    <xf numFmtId="0" fontId="17" fillId="0" borderId="5" xfId="0" applyFont="1" applyBorder="1" applyAlignment="1" applyProtection="1">
      <alignment horizontal="center" vertical="center" wrapText="1"/>
    </xf>
    <xf numFmtId="0" fontId="15" fillId="0" borderId="8" xfId="0" applyFont="1" applyBorder="1" applyProtection="1">
      <alignment vertical="center"/>
    </xf>
    <xf numFmtId="176" fontId="15" fillId="0" borderId="8" xfId="0" applyNumberFormat="1" applyFont="1" applyBorder="1" applyAlignment="1" applyProtection="1">
      <alignment horizontal="right" vertical="center" wrapText="1"/>
    </xf>
    <xf numFmtId="0" fontId="15" fillId="0" borderId="8" xfId="0" applyFont="1" applyBorder="1" applyAlignment="1" applyProtection="1">
      <alignment horizontal="right" vertical="center" wrapText="1"/>
    </xf>
    <xf numFmtId="177" fontId="19" fillId="0" borderId="9" xfId="0" applyNumberFormat="1" applyFont="1" applyBorder="1" applyAlignment="1" applyProtection="1">
      <alignment vertical="center" wrapText="1"/>
    </xf>
    <xf numFmtId="0" fontId="18" fillId="0" borderId="0" xfId="0" applyFont="1" applyProtection="1">
      <alignment vertical="center"/>
    </xf>
    <xf numFmtId="0" fontId="1" fillId="0" borderId="0" xfId="0" applyFont="1" applyProtection="1">
      <alignment vertical="center"/>
    </xf>
    <xf numFmtId="0" fontId="6" fillId="0" borderId="4" xfId="0" applyFont="1" applyBorder="1" applyAlignment="1" applyProtection="1">
      <alignment horizontal="center" vertical="center" wrapText="1"/>
    </xf>
    <xf numFmtId="0" fontId="18" fillId="0" borderId="7" xfId="0" applyFont="1" applyBorder="1" applyAlignment="1" applyProtection="1">
      <alignment horizontal="center" vertical="center" wrapText="1"/>
    </xf>
    <xf numFmtId="0" fontId="18" fillId="0" borderId="8" xfId="0" applyFont="1" applyBorder="1" applyAlignment="1" applyProtection="1"/>
    <xf numFmtId="0" fontId="1" fillId="0" borderId="0" xfId="0" applyFont="1" applyBorder="1" applyAlignment="1" applyProtection="1">
      <alignment horizontal="left" vertical="center"/>
    </xf>
    <xf numFmtId="0" fontId="9" fillId="0" borderId="5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/>
    <xf numFmtId="177" fontId="12" fillId="0" borderId="6" xfId="0" applyNumberFormat="1" applyFont="1" applyBorder="1" applyAlignment="1" applyProtection="1">
      <alignment horizontal="left" vertical="center" wrapText="1"/>
    </xf>
    <xf numFmtId="0" fontId="10" fillId="0" borderId="2" xfId="0" applyFont="1" applyBorder="1" applyAlignment="1" applyProtection="1">
      <alignment horizontal="center" vertical="center" wrapText="1"/>
    </xf>
    <xf numFmtId="0" fontId="10" fillId="0" borderId="2" xfId="0" applyFont="1" applyBorder="1" applyAlignment="1" applyProtection="1"/>
    <xf numFmtId="0" fontId="8" fillId="0" borderId="3" xfId="0" applyFont="1" applyBorder="1" applyAlignment="1" applyProtection="1">
      <alignment horizontal="center" vertical="center" wrapText="1"/>
    </xf>
    <xf numFmtId="0" fontId="7" fillId="0" borderId="6" xfId="0" applyFont="1" applyBorder="1" applyAlignment="1" applyProtection="1"/>
    <xf numFmtId="0" fontId="4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/>
    <xf numFmtId="0" fontId="8" fillId="0" borderId="2" xfId="0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</xf>
    <xf numFmtId="0" fontId="9" fillId="0" borderId="5" xfId="0" applyFont="1" applyBorder="1" applyAlignment="1" applyProtection="1"/>
    <xf numFmtId="0" fontId="10" fillId="0" borderId="5" xfId="0" applyFont="1" applyBorder="1" applyAlignment="1" applyProtection="1">
      <alignment horizontal="center" vertical="center" wrapText="1"/>
    </xf>
  </cellXfs>
  <cellStyles count="13">
    <cellStyle name="3232" xfId="2"/>
    <cellStyle name="百分比 2" xfId="3"/>
    <cellStyle name="差_表二--2003版" xfId="4"/>
    <cellStyle name="常规" xfId="0" builtinId="0"/>
    <cellStyle name="常规 10" xfId="5"/>
    <cellStyle name="常规 2" xfId="6"/>
    <cellStyle name="常规 2 2" xfId="7"/>
    <cellStyle name="常规 2_2017年地方财政预算表" xfId="8"/>
    <cellStyle name="常规 3" xfId="9"/>
    <cellStyle name="常规 3 2" xfId="10"/>
    <cellStyle name="常规 4" xfId="11"/>
    <cellStyle name="常规_2014年部门预算表(汇总表人代会后调整表)" xfId="1"/>
    <cellStyle name="好_表二--2003版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P25"/>
  <sheetViews>
    <sheetView tabSelected="1" topLeftCell="A7" zoomScaleNormal="100" zoomScaleSheetLayoutView="100" workbookViewId="0">
      <selection activeCell="I28" sqref="I28"/>
    </sheetView>
  </sheetViews>
  <sheetFormatPr defaultRowHeight="14.25"/>
  <cols>
    <col min="1" max="1" width="7.125" style="30" customWidth="1"/>
    <col min="2" max="2" width="10.75" style="30" customWidth="1"/>
    <col min="3" max="15" width="7.875" style="30" customWidth="1"/>
    <col min="16" max="16" width="22.25" style="30" customWidth="1"/>
    <col min="17" max="16384" width="9" style="2"/>
  </cols>
  <sheetData>
    <row r="1" spans="1:16" ht="18.7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21" customHeight="1">
      <c r="A2" s="42" t="s">
        <v>0</v>
      </c>
      <c r="B2" s="42"/>
      <c r="C2" s="42"/>
      <c r="D2" s="42"/>
      <c r="E2" s="42"/>
      <c r="F2" s="42"/>
      <c r="G2" s="42"/>
      <c r="H2" s="43"/>
      <c r="I2" s="43"/>
      <c r="J2" s="43"/>
      <c r="K2" s="43"/>
      <c r="L2" s="43"/>
      <c r="M2" s="43"/>
      <c r="N2" s="43"/>
      <c r="O2" s="43"/>
      <c r="P2" s="43"/>
    </row>
    <row r="3" spans="1:16" ht="27.75" customHeight="1" thickBot="1">
      <c r="A3" s="3"/>
      <c r="B3" s="3"/>
      <c r="C3" s="4"/>
      <c r="D3" s="4"/>
      <c r="E3" s="4"/>
      <c r="F3" s="4"/>
      <c r="G3" s="4"/>
      <c r="H3" s="3"/>
      <c r="I3" s="3"/>
      <c r="J3" s="3"/>
      <c r="K3" s="3"/>
      <c r="L3" s="3"/>
      <c r="M3" s="3"/>
      <c r="N3" s="3"/>
      <c r="O3" s="3"/>
      <c r="P3" s="5" t="s">
        <v>1</v>
      </c>
    </row>
    <row r="4" spans="1:16" ht="30" customHeight="1">
      <c r="A4" s="44" t="s">
        <v>2</v>
      </c>
      <c r="B4" s="46" t="s">
        <v>3</v>
      </c>
      <c r="C4" s="47" t="s">
        <v>4</v>
      </c>
      <c r="D4" s="47" t="s">
        <v>5</v>
      </c>
      <c r="E4" s="47" t="s">
        <v>6</v>
      </c>
      <c r="F4" s="38" t="s">
        <v>7</v>
      </c>
      <c r="G4" s="47" t="s">
        <v>8</v>
      </c>
      <c r="H4" s="38" t="s">
        <v>9</v>
      </c>
      <c r="I4" s="39"/>
      <c r="J4" s="38" t="s">
        <v>10</v>
      </c>
      <c r="K4" s="38"/>
      <c r="L4" s="38" t="s">
        <v>11</v>
      </c>
      <c r="M4" s="38"/>
      <c r="N4" s="38" t="s">
        <v>12</v>
      </c>
      <c r="O4" s="39"/>
      <c r="P4" s="40" t="s">
        <v>13</v>
      </c>
    </row>
    <row r="5" spans="1:16" ht="14.25" customHeight="1">
      <c r="A5" s="45"/>
      <c r="B5" s="36"/>
      <c r="C5" s="48"/>
      <c r="D5" s="48"/>
      <c r="E5" s="48"/>
      <c r="F5" s="49"/>
      <c r="G5" s="48"/>
      <c r="H5" s="35" t="s">
        <v>14</v>
      </c>
      <c r="I5" s="35" t="s">
        <v>15</v>
      </c>
      <c r="J5" s="35" t="s">
        <v>14</v>
      </c>
      <c r="K5" s="35" t="s">
        <v>15</v>
      </c>
      <c r="L5" s="35" t="s">
        <v>14</v>
      </c>
      <c r="M5" s="35" t="s">
        <v>15</v>
      </c>
      <c r="N5" s="35" t="s">
        <v>14</v>
      </c>
      <c r="O5" s="35" t="s">
        <v>15</v>
      </c>
      <c r="P5" s="41"/>
    </row>
    <row r="6" spans="1:16" ht="10.5" customHeight="1">
      <c r="A6" s="45"/>
      <c r="B6" s="36"/>
      <c r="C6" s="48"/>
      <c r="D6" s="48"/>
      <c r="E6" s="48"/>
      <c r="F6" s="49"/>
      <c r="G6" s="48"/>
      <c r="H6" s="36"/>
      <c r="I6" s="36"/>
      <c r="J6" s="35"/>
      <c r="K6" s="35"/>
      <c r="L6" s="35"/>
      <c r="M6" s="35"/>
      <c r="N6" s="36"/>
      <c r="O6" s="36"/>
      <c r="P6" s="41"/>
    </row>
    <row r="7" spans="1:16" ht="18.75" customHeight="1">
      <c r="A7" s="31" t="s">
        <v>16</v>
      </c>
      <c r="B7" s="6" t="s">
        <v>17</v>
      </c>
      <c r="C7" s="7">
        <v>8000</v>
      </c>
      <c r="D7" s="7">
        <v>12677</v>
      </c>
      <c r="E7" s="8">
        <v>12816</v>
      </c>
      <c r="F7" s="7"/>
      <c r="G7" s="7">
        <v>14860</v>
      </c>
      <c r="H7" s="9">
        <f t="shared" ref="H7:H18" si="0">I7/C7*100</f>
        <v>85.75</v>
      </c>
      <c r="I7" s="7">
        <f t="shared" ref="I7:I23" si="1">G7-C7</f>
        <v>6860</v>
      </c>
      <c r="J7" s="9">
        <f t="shared" ref="J7:J24" si="2">(G7/D7-1)*100</f>
        <v>17.22016249901397</v>
      </c>
      <c r="K7" s="7">
        <f t="shared" ref="K7:K24" si="3">G7-D7</f>
        <v>2183</v>
      </c>
      <c r="L7" s="9">
        <f t="shared" ref="L7:L24" si="4">M7/E7*100</f>
        <v>15.948813982521848</v>
      </c>
      <c r="M7" s="7">
        <f t="shared" ref="M7:M23" si="5">G7-E7</f>
        <v>2044</v>
      </c>
      <c r="N7" s="9">
        <f>(G7/(E7-F7)-1)*100</f>
        <v>15.948813982521838</v>
      </c>
      <c r="O7" s="7">
        <f t="shared" ref="O7:O23" si="6">G7-E7+F7</f>
        <v>2044</v>
      </c>
      <c r="P7" s="37" t="s">
        <v>18</v>
      </c>
    </row>
    <row r="8" spans="1:16" ht="29.25" customHeight="1">
      <c r="A8" s="31"/>
      <c r="B8" s="6" t="s">
        <v>19</v>
      </c>
      <c r="C8" s="7">
        <v>500</v>
      </c>
      <c r="D8" s="7">
        <v>1903</v>
      </c>
      <c r="E8" s="8">
        <v>1920</v>
      </c>
      <c r="F8" s="7"/>
      <c r="G8" s="7">
        <v>2300</v>
      </c>
      <c r="H8" s="9">
        <f t="shared" si="0"/>
        <v>360</v>
      </c>
      <c r="I8" s="7">
        <f t="shared" si="1"/>
        <v>1800</v>
      </c>
      <c r="J8" s="9">
        <f t="shared" si="2"/>
        <v>20.861797162375197</v>
      </c>
      <c r="K8" s="7">
        <f t="shared" si="3"/>
        <v>397</v>
      </c>
      <c r="L8" s="9">
        <f t="shared" si="4"/>
        <v>19.791666666666664</v>
      </c>
      <c r="M8" s="7">
        <f t="shared" si="5"/>
        <v>380</v>
      </c>
      <c r="N8" s="9">
        <f>(G8/(E8-F8)-1)*100</f>
        <v>19.791666666666675</v>
      </c>
      <c r="O8" s="7">
        <f t="shared" si="6"/>
        <v>380</v>
      </c>
      <c r="P8" s="37"/>
    </row>
    <row r="9" spans="1:16" ht="18" customHeight="1">
      <c r="A9" s="31"/>
      <c r="B9" s="10" t="s">
        <v>20</v>
      </c>
      <c r="C9" s="11">
        <f>SUM(C7:C8)</f>
        <v>8500</v>
      </c>
      <c r="D9" s="11">
        <f>SUM(D7:D8)</f>
        <v>14580</v>
      </c>
      <c r="E9" s="11">
        <f>SUM(E7:E8)</f>
        <v>14736</v>
      </c>
      <c r="F9" s="11"/>
      <c r="G9" s="11">
        <f>SUM(G7:G8)</f>
        <v>17160</v>
      </c>
      <c r="H9" s="12">
        <f t="shared" si="0"/>
        <v>101.88235294117646</v>
      </c>
      <c r="I9" s="13">
        <f t="shared" si="1"/>
        <v>8660</v>
      </c>
      <c r="J9" s="12">
        <f t="shared" si="2"/>
        <v>17.695473251028805</v>
      </c>
      <c r="K9" s="13">
        <f t="shared" si="3"/>
        <v>2580</v>
      </c>
      <c r="L9" s="12">
        <f t="shared" si="4"/>
        <v>16.449511400651463</v>
      </c>
      <c r="M9" s="13">
        <f t="shared" si="5"/>
        <v>2424</v>
      </c>
      <c r="N9" s="12">
        <f>(G9/(E9-F9)-1)*100</f>
        <v>16.449511400651474</v>
      </c>
      <c r="O9" s="13">
        <f t="shared" si="6"/>
        <v>2424</v>
      </c>
      <c r="P9" s="14"/>
    </row>
    <row r="10" spans="1:16" ht="21.75" customHeight="1">
      <c r="A10" s="31" t="s">
        <v>21</v>
      </c>
      <c r="B10" s="6" t="s">
        <v>22</v>
      </c>
      <c r="C10" s="7">
        <v>7850</v>
      </c>
      <c r="D10" s="7">
        <v>11868</v>
      </c>
      <c r="E10" s="8">
        <v>12170</v>
      </c>
      <c r="F10" s="7"/>
      <c r="G10" s="7">
        <v>13440</v>
      </c>
      <c r="H10" s="9">
        <f t="shared" si="0"/>
        <v>71.210191082802538</v>
      </c>
      <c r="I10" s="7">
        <f t="shared" si="1"/>
        <v>5590</v>
      </c>
      <c r="J10" s="9">
        <f t="shared" si="2"/>
        <v>13.24570273003034</v>
      </c>
      <c r="K10" s="7">
        <f t="shared" si="3"/>
        <v>1572</v>
      </c>
      <c r="L10" s="9">
        <f t="shared" si="4"/>
        <v>10.435497124075596</v>
      </c>
      <c r="M10" s="7">
        <f t="shared" si="5"/>
        <v>1270</v>
      </c>
      <c r="N10" s="9">
        <f>(G10/(E10-F10)-1)*100</f>
        <v>10.435497124075589</v>
      </c>
      <c r="O10" s="7">
        <f t="shared" si="6"/>
        <v>1270</v>
      </c>
      <c r="P10" s="14" t="s">
        <v>23</v>
      </c>
    </row>
    <row r="11" spans="1:16" ht="24.75" customHeight="1">
      <c r="A11" s="31"/>
      <c r="B11" s="6" t="s">
        <v>24</v>
      </c>
      <c r="C11" s="7">
        <v>1100</v>
      </c>
      <c r="D11" s="7">
        <v>260</v>
      </c>
      <c r="E11" s="8">
        <v>293</v>
      </c>
      <c r="F11" s="7">
        <v>293</v>
      </c>
      <c r="G11" s="7">
        <v>600</v>
      </c>
      <c r="H11" s="9">
        <f t="shared" si="0"/>
        <v>-45.454545454545453</v>
      </c>
      <c r="I11" s="7">
        <f t="shared" si="1"/>
        <v>-500</v>
      </c>
      <c r="J11" s="9">
        <f t="shared" si="2"/>
        <v>130.76923076923075</v>
      </c>
      <c r="K11" s="7">
        <f t="shared" si="3"/>
        <v>340</v>
      </c>
      <c r="L11" s="9">
        <f t="shared" si="4"/>
        <v>104.77815699658703</v>
      </c>
      <c r="M11" s="7">
        <f t="shared" si="5"/>
        <v>307</v>
      </c>
      <c r="N11" s="9"/>
      <c r="O11" s="7">
        <f t="shared" si="6"/>
        <v>600</v>
      </c>
      <c r="P11" s="14" t="s">
        <v>25</v>
      </c>
    </row>
    <row r="12" spans="1:16" ht="18" customHeight="1">
      <c r="A12" s="31"/>
      <c r="B12" s="6" t="s">
        <v>26</v>
      </c>
      <c r="C12" s="7">
        <v>980</v>
      </c>
      <c r="D12" s="7">
        <v>1560</v>
      </c>
      <c r="E12" s="8">
        <v>1564</v>
      </c>
      <c r="F12" s="7"/>
      <c r="G12" s="7">
        <v>1660</v>
      </c>
      <c r="H12" s="9">
        <f t="shared" si="0"/>
        <v>69.387755102040813</v>
      </c>
      <c r="I12" s="7">
        <f t="shared" si="1"/>
        <v>680</v>
      </c>
      <c r="J12" s="9">
        <f t="shared" si="2"/>
        <v>6.4102564102564097</v>
      </c>
      <c r="K12" s="7">
        <f t="shared" si="3"/>
        <v>100</v>
      </c>
      <c r="L12" s="9">
        <f t="shared" si="4"/>
        <v>6.1381074168797953</v>
      </c>
      <c r="M12" s="7">
        <f t="shared" si="5"/>
        <v>96</v>
      </c>
      <c r="N12" s="9">
        <f t="shared" ref="N12:N20" si="7">(G12/(E12-F12)-1)*100</f>
        <v>6.13810741687979</v>
      </c>
      <c r="O12" s="7">
        <f t="shared" si="6"/>
        <v>96</v>
      </c>
      <c r="P12" s="14"/>
    </row>
    <row r="13" spans="1:16" ht="18" customHeight="1">
      <c r="A13" s="31"/>
      <c r="B13" s="6" t="s">
        <v>27</v>
      </c>
      <c r="C13" s="7">
        <v>320</v>
      </c>
      <c r="D13" s="7">
        <v>410</v>
      </c>
      <c r="E13" s="8">
        <v>418</v>
      </c>
      <c r="F13" s="7"/>
      <c r="G13" s="7">
        <v>440</v>
      </c>
      <c r="H13" s="9">
        <f t="shared" si="0"/>
        <v>37.5</v>
      </c>
      <c r="I13" s="7">
        <f t="shared" si="1"/>
        <v>120</v>
      </c>
      <c r="J13" s="9">
        <f t="shared" si="2"/>
        <v>7.3170731707317138</v>
      </c>
      <c r="K13" s="7">
        <f t="shared" si="3"/>
        <v>30</v>
      </c>
      <c r="L13" s="9">
        <f t="shared" si="4"/>
        <v>5.2631578947368416</v>
      </c>
      <c r="M13" s="7">
        <f t="shared" si="5"/>
        <v>22</v>
      </c>
      <c r="N13" s="9">
        <f t="shared" si="7"/>
        <v>5.2631578947368363</v>
      </c>
      <c r="O13" s="7">
        <f t="shared" si="6"/>
        <v>22</v>
      </c>
      <c r="P13" s="14" t="s">
        <v>28</v>
      </c>
    </row>
    <row r="14" spans="1:16" ht="23.25" customHeight="1">
      <c r="A14" s="31"/>
      <c r="B14" s="6" t="s">
        <v>29</v>
      </c>
      <c r="C14" s="7">
        <v>950</v>
      </c>
      <c r="D14" s="7">
        <v>802</v>
      </c>
      <c r="E14" s="8">
        <v>804</v>
      </c>
      <c r="F14" s="7"/>
      <c r="G14" s="7">
        <v>760</v>
      </c>
      <c r="H14" s="9">
        <f t="shared" si="0"/>
        <v>-20</v>
      </c>
      <c r="I14" s="7">
        <f t="shared" si="1"/>
        <v>-190</v>
      </c>
      <c r="J14" s="9">
        <f t="shared" si="2"/>
        <v>-5.2369077306733125</v>
      </c>
      <c r="K14" s="7">
        <f t="shared" si="3"/>
        <v>-42</v>
      </c>
      <c r="L14" s="9">
        <f t="shared" si="4"/>
        <v>-5.4726368159203984</v>
      </c>
      <c r="M14" s="7">
        <f t="shared" si="5"/>
        <v>-44</v>
      </c>
      <c r="N14" s="9">
        <f t="shared" si="7"/>
        <v>-5.4726368159203957</v>
      </c>
      <c r="O14" s="7">
        <f t="shared" si="6"/>
        <v>-44</v>
      </c>
      <c r="P14" s="14" t="s">
        <v>28</v>
      </c>
    </row>
    <row r="15" spans="1:16" ht="18" customHeight="1">
      <c r="A15" s="31"/>
      <c r="B15" s="10" t="s">
        <v>20</v>
      </c>
      <c r="C15" s="11">
        <f>SUM(C10:C14)</f>
        <v>11200</v>
      </c>
      <c r="D15" s="11">
        <f>SUM(D10:D14)</f>
        <v>14900</v>
      </c>
      <c r="E15" s="11">
        <f>SUM(E10:E14)</f>
        <v>15249</v>
      </c>
      <c r="F15" s="11">
        <f>SUM(F10:F14)</f>
        <v>293</v>
      </c>
      <c r="G15" s="11">
        <f>SUM(G10:G14)</f>
        <v>16900</v>
      </c>
      <c r="H15" s="12">
        <f t="shared" si="0"/>
        <v>50.892857142857139</v>
      </c>
      <c r="I15" s="13">
        <f t="shared" si="1"/>
        <v>5700</v>
      </c>
      <c r="J15" s="12">
        <f t="shared" si="2"/>
        <v>13.422818791946312</v>
      </c>
      <c r="K15" s="13">
        <f t="shared" si="3"/>
        <v>2000</v>
      </c>
      <c r="L15" s="12">
        <f t="shared" si="4"/>
        <v>10.826939471440749</v>
      </c>
      <c r="M15" s="13">
        <f t="shared" si="5"/>
        <v>1651</v>
      </c>
      <c r="N15" s="12">
        <f t="shared" si="7"/>
        <v>12.998127841668893</v>
      </c>
      <c r="O15" s="13">
        <f t="shared" si="6"/>
        <v>1944</v>
      </c>
      <c r="P15" s="14"/>
    </row>
    <row r="16" spans="1:16" ht="18" customHeight="1">
      <c r="A16" s="31" t="s">
        <v>30</v>
      </c>
      <c r="B16" s="15" t="s">
        <v>31</v>
      </c>
      <c r="C16" s="16">
        <v>500</v>
      </c>
      <c r="D16" s="16">
        <v>436</v>
      </c>
      <c r="E16" s="17">
        <v>436</v>
      </c>
      <c r="F16" s="13"/>
      <c r="G16" s="13">
        <v>400</v>
      </c>
      <c r="H16" s="12">
        <f t="shared" si="0"/>
        <v>-20</v>
      </c>
      <c r="I16" s="13">
        <f t="shared" si="1"/>
        <v>-100</v>
      </c>
      <c r="J16" s="12">
        <f t="shared" si="2"/>
        <v>-8.2568807339449499</v>
      </c>
      <c r="K16" s="13">
        <f t="shared" si="3"/>
        <v>-36</v>
      </c>
      <c r="L16" s="12">
        <f t="shared" si="4"/>
        <v>-8.2568807339449553</v>
      </c>
      <c r="M16" s="13">
        <f t="shared" si="5"/>
        <v>-36</v>
      </c>
      <c r="N16" s="12">
        <f t="shared" si="7"/>
        <v>-8.2568807339449499</v>
      </c>
      <c r="O16" s="13">
        <f t="shared" si="6"/>
        <v>-36</v>
      </c>
      <c r="P16" s="37" t="s">
        <v>32</v>
      </c>
    </row>
    <row r="17" spans="1:16" ht="21" customHeight="1">
      <c r="A17" s="31"/>
      <c r="B17" s="15" t="s">
        <v>33</v>
      </c>
      <c r="C17" s="18">
        <v>50</v>
      </c>
      <c r="D17" s="18">
        <v>43</v>
      </c>
      <c r="E17" s="19">
        <v>43</v>
      </c>
      <c r="F17" s="13"/>
      <c r="G17" s="20">
        <v>40</v>
      </c>
      <c r="H17" s="12">
        <f t="shared" si="0"/>
        <v>-20</v>
      </c>
      <c r="I17" s="13">
        <f t="shared" si="1"/>
        <v>-10</v>
      </c>
      <c r="J17" s="12">
        <f t="shared" si="2"/>
        <v>-6.9767441860465134</v>
      </c>
      <c r="K17" s="13">
        <f t="shared" si="3"/>
        <v>-3</v>
      </c>
      <c r="L17" s="12">
        <f t="shared" si="4"/>
        <v>-6.9767441860465116</v>
      </c>
      <c r="M17" s="13">
        <f t="shared" si="5"/>
        <v>-3</v>
      </c>
      <c r="N17" s="12">
        <f t="shared" si="7"/>
        <v>-6.9767441860465134</v>
      </c>
      <c r="O17" s="13">
        <f t="shared" si="6"/>
        <v>-3</v>
      </c>
      <c r="P17" s="37"/>
    </row>
    <row r="18" spans="1:16" ht="24" customHeight="1">
      <c r="A18" s="31" t="s">
        <v>34</v>
      </c>
      <c r="B18" s="6" t="s">
        <v>35</v>
      </c>
      <c r="C18" s="7">
        <v>400</v>
      </c>
      <c r="D18" s="7">
        <v>323</v>
      </c>
      <c r="E18" s="8">
        <v>339</v>
      </c>
      <c r="F18" s="7">
        <v>57</v>
      </c>
      <c r="G18" s="7">
        <v>150</v>
      </c>
      <c r="H18" s="9">
        <f t="shared" si="0"/>
        <v>-62.5</v>
      </c>
      <c r="I18" s="7">
        <f t="shared" si="1"/>
        <v>-250</v>
      </c>
      <c r="J18" s="9">
        <f t="shared" si="2"/>
        <v>-53.56037151702786</v>
      </c>
      <c r="K18" s="7">
        <f t="shared" si="3"/>
        <v>-173</v>
      </c>
      <c r="L18" s="9">
        <f t="shared" si="4"/>
        <v>-55.752212389380531</v>
      </c>
      <c r="M18" s="7">
        <f t="shared" si="5"/>
        <v>-189</v>
      </c>
      <c r="N18" s="9">
        <f t="shared" si="7"/>
        <v>-46.808510638297875</v>
      </c>
      <c r="O18" s="7">
        <f t="shared" si="6"/>
        <v>-132</v>
      </c>
      <c r="P18" s="21" t="s">
        <v>36</v>
      </c>
    </row>
    <row r="19" spans="1:16" ht="24" customHeight="1">
      <c r="A19" s="31"/>
      <c r="B19" s="6" t="s">
        <v>37</v>
      </c>
      <c r="C19" s="7">
        <v>600</v>
      </c>
      <c r="D19" s="7">
        <v>392</v>
      </c>
      <c r="E19" s="8">
        <v>400</v>
      </c>
      <c r="F19" s="7">
        <v>150</v>
      </c>
      <c r="G19" s="7">
        <v>300</v>
      </c>
      <c r="H19" s="9">
        <v>300</v>
      </c>
      <c r="I19" s="7">
        <f t="shared" si="1"/>
        <v>-300</v>
      </c>
      <c r="J19" s="9">
        <f t="shared" si="2"/>
        <v>-23.469387755102044</v>
      </c>
      <c r="K19" s="7">
        <f t="shared" si="3"/>
        <v>-92</v>
      </c>
      <c r="L19" s="9">
        <f t="shared" si="4"/>
        <v>-25</v>
      </c>
      <c r="M19" s="7">
        <f t="shared" si="5"/>
        <v>-100</v>
      </c>
      <c r="N19" s="9">
        <f t="shared" si="7"/>
        <v>19.999999999999996</v>
      </c>
      <c r="O19" s="7">
        <f t="shared" si="6"/>
        <v>50</v>
      </c>
      <c r="P19" s="14"/>
    </row>
    <row r="20" spans="1:16" ht="23.25" customHeight="1">
      <c r="A20" s="31"/>
      <c r="B20" s="6" t="s">
        <v>38</v>
      </c>
      <c r="C20" s="7">
        <v>800</v>
      </c>
      <c r="D20" s="7">
        <v>798</v>
      </c>
      <c r="E20" s="8">
        <v>1464</v>
      </c>
      <c r="F20" s="7">
        <v>360</v>
      </c>
      <c r="G20" s="7">
        <v>1000</v>
      </c>
      <c r="H20" s="9">
        <f>I20/C20*100</f>
        <v>25</v>
      </c>
      <c r="I20" s="7">
        <f t="shared" si="1"/>
        <v>200</v>
      </c>
      <c r="J20" s="9">
        <f t="shared" si="2"/>
        <v>25.313283208020042</v>
      </c>
      <c r="K20" s="7">
        <f t="shared" si="3"/>
        <v>202</v>
      </c>
      <c r="L20" s="9">
        <f t="shared" si="4"/>
        <v>-31.693989071038253</v>
      </c>
      <c r="M20" s="7">
        <f t="shared" si="5"/>
        <v>-464</v>
      </c>
      <c r="N20" s="9">
        <f t="shared" si="7"/>
        <v>-9.4202898550724612</v>
      </c>
      <c r="O20" s="7">
        <f t="shared" si="6"/>
        <v>-104</v>
      </c>
      <c r="P20" s="14"/>
    </row>
    <row r="21" spans="1:16" ht="24.75" customHeight="1">
      <c r="A21" s="31"/>
      <c r="B21" s="6" t="s">
        <v>39</v>
      </c>
      <c r="C21" s="7">
        <v>1080</v>
      </c>
      <c r="D21" s="7">
        <v>509</v>
      </c>
      <c r="E21" s="8">
        <v>346</v>
      </c>
      <c r="F21" s="7">
        <v>580</v>
      </c>
      <c r="G21" s="7">
        <v>390</v>
      </c>
      <c r="H21" s="9">
        <f>I21/C21*100</f>
        <v>-63.888888888888886</v>
      </c>
      <c r="I21" s="7">
        <f t="shared" si="1"/>
        <v>-690</v>
      </c>
      <c r="J21" s="9">
        <f t="shared" si="2"/>
        <v>-23.379174852652262</v>
      </c>
      <c r="K21" s="7">
        <f t="shared" si="3"/>
        <v>-119</v>
      </c>
      <c r="L21" s="9">
        <f t="shared" si="4"/>
        <v>12.716763005780345</v>
      </c>
      <c r="M21" s="7">
        <f t="shared" si="5"/>
        <v>44</v>
      </c>
      <c r="N21" s="9"/>
      <c r="O21" s="7">
        <f t="shared" si="6"/>
        <v>624</v>
      </c>
      <c r="P21" s="21" t="s">
        <v>40</v>
      </c>
    </row>
    <row r="22" spans="1:16" ht="18" customHeight="1">
      <c r="A22" s="31"/>
      <c r="B22" s="6" t="s">
        <v>41</v>
      </c>
      <c r="C22" s="22"/>
      <c r="D22" s="22">
        <v>19</v>
      </c>
      <c r="E22" s="8">
        <v>21</v>
      </c>
      <c r="F22" s="7"/>
      <c r="G22" s="23"/>
      <c r="H22" s="9"/>
      <c r="I22" s="7">
        <f t="shared" si="1"/>
        <v>0</v>
      </c>
      <c r="J22" s="9">
        <f t="shared" si="2"/>
        <v>-100</v>
      </c>
      <c r="K22" s="7">
        <f t="shared" si="3"/>
        <v>-19</v>
      </c>
      <c r="L22" s="9">
        <f t="shared" si="4"/>
        <v>-100</v>
      </c>
      <c r="M22" s="7">
        <f t="shared" si="5"/>
        <v>-21</v>
      </c>
      <c r="N22" s="9">
        <f>(G22/(E22-F22)-1)*100</f>
        <v>-100</v>
      </c>
      <c r="O22" s="7">
        <f t="shared" si="6"/>
        <v>-21</v>
      </c>
      <c r="P22" s="21"/>
    </row>
    <row r="23" spans="1:16" ht="18" customHeight="1">
      <c r="A23" s="31"/>
      <c r="B23" s="24" t="s">
        <v>20</v>
      </c>
      <c r="C23" s="20">
        <f>SUM(C18:C22)</f>
        <v>2880</v>
      </c>
      <c r="D23" s="20">
        <f>SUM(D18:D22)</f>
        <v>2041</v>
      </c>
      <c r="E23" s="20">
        <f>SUM(E18:E22)</f>
        <v>2570</v>
      </c>
      <c r="F23" s="20">
        <f>SUM(F18:F22)</f>
        <v>1147</v>
      </c>
      <c r="G23" s="20">
        <f>SUM(G18:G22)</f>
        <v>1840</v>
      </c>
      <c r="H23" s="12">
        <f>I23/C23*100</f>
        <v>-36.111111111111107</v>
      </c>
      <c r="I23" s="13">
        <f t="shared" si="1"/>
        <v>-1040</v>
      </c>
      <c r="J23" s="12">
        <f t="shared" si="2"/>
        <v>-9.8481136697697202</v>
      </c>
      <c r="K23" s="13">
        <f t="shared" si="3"/>
        <v>-201</v>
      </c>
      <c r="L23" s="12">
        <f t="shared" si="4"/>
        <v>-28.404669260700388</v>
      </c>
      <c r="M23" s="13">
        <f t="shared" si="5"/>
        <v>-730</v>
      </c>
      <c r="N23" s="12">
        <f>(G23/(E23-F23)-1)*100</f>
        <v>29.304286718200977</v>
      </c>
      <c r="O23" s="13">
        <f t="shared" si="6"/>
        <v>417</v>
      </c>
      <c r="P23" s="21"/>
    </row>
    <row r="24" spans="1:16" s="29" customFormat="1" ht="18" customHeight="1" thickBot="1">
      <c r="A24" s="32" t="s">
        <v>42</v>
      </c>
      <c r="B24" s="33"/>
      <c r="C24" s="25">
        <f>C9+C15+C17+C23+C16</f>
        <v>23130</v>
      </c>
      <c r="D24" s="25">
        <f>D9+D15+D17+D23+D16</f>
        <v>32000</v>
      </c>
      <c r="E24" s="25">
        <f>E9+E15+E17+E23+E16</f>
        <v>33034</v>
      </c>
      <c r="F24" s="25">
        <f>F9+F15+F17+F23+F16</f>
        <v>1440</v>
      </c>
      <c r="G24" s="25">
        <f>G9+G15+G17+G23+G16</f>
        <v>36340</v>
      </c>
      <c r="H24" s="26">
        <f>I24/C24*100</f>
        <v>57.111975789018587</v>
      </c>
      <c r="I24" s="25">
        <f>I9+I15+I17+I23+I16</f>
        <v>13210</v>
      </c>
      <c r="J24" s="26">
        <f t="shared" si="2"/>
        <v>13.562500000000011</v>
      </c>
      <c r="K24" s="27">
        <f t="shared" si="3"/>
        <v>4340</v>
      </c>
      <c r="L24" s="26">
        <f t="shared" si="4"/>
        <v>10.00787067869468</v>
      </c>
      <c r="M24" s="25">
        <f>M9+M15+M17+M23+M16</f>
        <v>3306</v>
      </c>
      <c r="N24" s="26">
        <f>(G24/(E24-F24)-1)*100</f>
        <v>15.021839589795526</v>
      </c>
      <c r="O24" s="25">
        <f>O9+O15+O17+O23+O16</f>
        <v>4746</v>
      </c>
      <c r="P24" s="28"/>
    </row>
    <row r="25" spans="1:16" ht="18" customHeight="1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</row>
  </sheetData>
  <mergeCells count="29">
    <mergeCell ref="A2:P2"/>
    <mergeCell ref="A4:A6"/>
    <mergeCell ref="B4:B6"/>
    <mergeCell ref="C4:C6"/>
    <mergeCell ref="D4:D6"/>
    <mergeCell ref="E4:E6"/>
    <mergeCell ref="F4:F6"/>
    <mergeCell ref="G4:G6"/>
    <mergeCell ref="H4:I4"/>
    <mergeCell ref="J4:K4"/>
    <mergeCell ref="L4:M4"/>
    <mergeCell ref="N4:O4"/>
    <mergeCell ref="P4:P6"/>
    <mergeCell ref="H5:H6"/>
    <mergeCell ref="I5:I6"/>
    <mergeCell ref="J5:J6"/>
    <mergeCell ref="K5:K6"/>
    <mergeCell ref="L5:L6"/>
    <mergeCell ref="M5:M6"/>
    <mergeCell ref="N5:N6"/>
    <mergeCell ref="A18:A23"/>
    <mergeCell ref="A24:B24"/>
    <mergeCell ref="A25:P25"/>
    <mergeCell ref="O5:O6"/>
    <mergeCell ref="A7:A9"/>
    <mergeCell ref="P7:P8"/>
    <mergeCell ref="A10:A15"/>
    <mergeCell ref="A16:A17"/>
    <mergeCell ref="P16:P17"/>
  </mergeCells>
  <phoneticPr fontId="3" type="noConversion"/>
  <printOptions horizontalCentered="1" verticalCentered="1"/>
  <pageMargins left="0.24" right="3.937007874015748E-2" top="0.96" bottom="0.47" header="0.27559055118110237" footer="0.31496062992125984"/>
  <pageSetup paperSize="9" scale="90" firstPageNumber="42949672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2018年地方公共财政预算收入表（分部门）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微软中国</dc:creator>
  <cp:lastModifiedBy>微软中国</cp:lastModifiedBy>
  <dcterms:created xsi:type="dcterms:W3CDTF">2018-05-22T09:44:38Z</dcterms:created>
  <dcterms:modified xsi:type="dcterms:W3CDTF">2018-05-24T01:21:34Z</dcterms:modified>
</cp:coreProperties>
</file>